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20490" windowHeight="6885" tabRatio="586" activeTab="0"/>
  </bookViews>
  <sheets>
    <sheet name="Order Form 2022" sheetId="1" r:id="rId1"/>
    <sheet name="Sheet1" sheetId="2" r:id="rId2"/>
  </sheets>
  <definedNames/>
  <calcPr calcId="145621"/>
</workbook>
</file>

<file path=xl/sharedStrings.xml><?xml version="1.0" encoding="utf-8"?>
<sst xmlns="http://schemas.openxmlformats.org/spreadsheetml/2006/main" count="151" uniqueCount="148">
  <si>
    <t xml:space="preserve"> LF20</t>
  </si>
  <si>
    <t xml:space="preserve"> Stroke Play Horizontal                                  </t>
  </si>
  <si>
    <t xml:space="preserve"> IT</t>
  </si>
  <si>
    <t xml:space="preserve"> Match Play 8                                                    </t>
  </si>
  <si>
    <t xml:space="preserve"> TIT</t>
  </si>
  <si>
    <t xml:space="preserve"> PAHH</t>
  </si>
  <si>
    <t xml:space="preserve"> Pro Am Hole by Hole                                              </t>
  </si>
  <si>
    <t xml:space="preserve"> Summary                                                  </t>
  </si>
  <si>
    <t xml:space="preserve"> 2-5 Player Totals                                   </t>
  </si>
  <si>
    <t xml:space="preserve"> Stroke Play Vertical                                   </t>
  </si>
  <si>
    <t xml:space="preserve"> VMP</t>
  </si>
  <si>
    <t xml:space="preserve"> Versatile Match Play                                             </t>
  </si>
  <si>
    <t xml:space="preserve"> Match Play 16                                        </t>
  </si>
  <si>
    <t xml:space="preserve"> R300</t>
  </si>
  <si>
    <t xml:space="preserve"> Raffle 300 Chances                                              </t>
  </si>
  <si>
    <t xml:space="preserve"> Multi-Purpose Line                                      </t>
  </si>
  <si>
    <t xml:space="preserve"> 5F</t>
  </si>
  <si>
    <t xml:space="preserve"> 9 Hole Match Play - 5 or 6 Rounds                      </t>
  </si>
  <si>
    <t xml:space="preserve"> 6F</t>
  </si>
  <si>
    <t xml:space="preserve"> 9 Hole Match Play - 6 or 7 Rounds                      </t>
  </si>
  <si>
    <t xml:space="preserve"> Raffle 100 Chance                                      </t>
  </si>
  <si>
    <t xml:space="preserve"> F8C</t>
  </si>
  <si>
    <t xml:space="preserve"> Hole by Hole Versatile                                   </t>
  </si>
  <si>
    <t xml:space="preserve"> Enter Total Quantity of Forms Here                     </t>
  </si>
  <si>
    <t>13M</t>
  </si>
  <si>
    <t xml:space="preserve"> Mate Totals Versatile                                      </t>
  </si>
  <si>
    <t xml:space="preserve"> See Chart For Unit Cost and Enter Here        </t>
  </si>
  <si>
    <t xml:space="preserve"> Multiply Quantity x Unit Cost and Enter Here</t>
  </si>
  <si>
    <t>14M</t>
  </si>
  <si>
    <t xml:space="preserve"> Sign-Up Sheet                                                </t>
  </si>
  <si>
    <t>each</t>
  </si>
  <si>
    <t>SC-F</t>
  </si>
  <si>
    <t xml:space="preserve"> LF</t>
  </si>
  <si>
    <t xml:space="preserve"> Totals 40 Players</t>
  </si>
  <si>
    <t xml:space="preserve"> 5PTP</t>
  </si>
  <si>
    <t xml:space="preserve"> T40</t>
  </si>
  <si>
    <t xml:space="preserve"> 54 Hole Totals       </t>
  </si>
  <si>
    <t xml:space="preserve"> Versatile Team Total</t>
  </si>
  <si>
    <t xml:space="preserve"> TGN</t>
  </si>
  <si>
    <t xml:space="preserve"> Team / Individual Totals</t>
  </si>
  <si>
    <t xml:space="preserve"> Totals Gross &amp; Net</t>
  </si>
  <si>
    <t>M5</t>
  </si>
  <si>
    <t>M3</t>
  </si>
  <si>
    <t>$3.50 each</t>
  </si>
  <si>
    <t>Club:</t>
  </si>
  <si>
    <t>Address:</t>
  </si>
  <si>
    <t>City:</t>
  </si>
  <si>
    <t>Phone:</t>
  </si>
  <si>
    <t xml:space="preserve"> 3 Rounds &amp; Total</t>
  </si>
  <si>
    <t xml:space="preserve"> Hole by Hole Versatile                                       </t>
  </si>
  <si>
    <t xml:space="preserve"> 8F</t>
  </si>
  <si>
    <t xml:space="preserve"> Individual Totals</t>
  </si>
  <si>
    <t xml:space="preserve"> 20 Lines, 1" high</t>
  </si>
  <si>
    <t>MARKERS - PENS - OPEN STOCK</t>
  </si>
  <si>
    <t>INK</t>
  </si>
  <si>
    <t xml:space="preserve"> Enter Total Quantity of Forms 1 Thru 17</t>
  </si>
  <si>
    <t xml:space="preserve"> See Chart for Unit Cost and Enter Here</t>
  </si>
  <si>
    <t xml:space="preserve"> 9 Hole Match Play - 8 Teams, 7 or 8 Rounds</t>
  </si>
  <si>
    <t>C470</t>
  </si>
  <si>
    <t>ZMK</t>
  </si>
  <si>
    <t>MMK</t>
  </si>
  <si>
    <t xml:space="preserve"> Mate Totals Versatile</t>
  </si>
  <si>
    <t>n/a</t>
  </si>
  <si>
    <t>State/Zip:</t>
  </si>
  <si>
    <t xml:space="preserve"> Z8C</t>
  </si>
  <si>
    <t>CSP</t>
  </si>
  <si>
    <t xml:space="preserve"> T88</t>
  </si>
  <si>
    <t xml:space="preserve"> Shotgun                                                </t>
  </si>
  <si>
    <t xml:space="preserve"> Team Play College  (22.5" x 27.5")</t>
  </si>
  <si>
    <t>Email:</t>
  </si>
  <si>
    <t>PILOT</t>
  </si>
  <si>
    <t>GLD</t>
  </si>
  <si>
    <t>SLV</t>
  </si>
  <si>
    <t>ZIG-3</t>
  </si>
  <si>
    <t xml:space="preserve"> </t>
  </si>
  <si>
    <t>Zig5</t>
  </si>
  <si>
    <t>Zig3</t>
  </si>
  <si>
    <t>Z3K</t>
  </si>
  <si>
    <t>UPS</t>
  </si>
  <si>
    <t xml:space="preserve">        1-49       $2.50 ea.</t>
  </si>
  <si>
    <t>doz</t>
  </si>
  <si>
    <t>SHIP DATE:</t>
  </si>
  <si>
    <t>Quantity Pricing</t>
  </si>
  <si>
    <t>RED</t>
  </si>
  <si>
    <t>BLK</t>
  </si>
  <si>
    <t>GRN</t>
  </si>
  <si>
    <t>from this section</t>
  </si>
  <si>
    <t>total of all scoresheets</t>
  </si>
  <si>
    <t>Pricing is based on</t>
  </si>
  <si>
    <t xml:space="preserve">Input per sheet price in </t>
  </si>
  <si>
    <t>BLUE</t>
  </si>
  <si>
    <t xml:space="preserve"> LCS</t>
  </si>
  <si>
    <t>OTHER ITEMS</t>
  </si>
  <si>
    <t>Need by:</t>
  </si>
  <si>
    <t>Order Date:</t>
  </si>
  <si>
    <t>Tax</t>
  </si>
  <si>
    <t>Priority Mail</t>
  </si>
  <si>
    <t>Total Due</t>
  </si>
  <si>
    <t xml:space="preserve">SubTotal  </t>
  </si>
  <si>
    <t xml:space="preserve">  CT businesses add 6.35% sales tax</t>
  </si>
  <si>
    <t>CONTEST CARDS (50 per pack)  - $12.00 each</t>
  </si>
  <si>
    <t xml:space="preserve"> Longest Drive</t>
  </si>
  <si>
    <t xml:space="preserve"> Nearest To Pin</t>
  </si>
  <si>
    <t>Nearest to Line</t>
  </si>
  <si>
    <t>Longest Putt</t>
  </si>
  <si>
    <t>Name:</t>
  </si>
  <si>
    <t xml:space="preserve">Acct # </t>
  </si>
  <si>
    <t xml:space="preserve">Who is responsible for payment? </t>
  </si>
  <si>
    <t>INVOICE #</t>
  </si>
  <si>
    <t xml:space="preserve">  2.  Credit Card payments through PayPal as a guest check-out</t>
  </si>
  <si>
    <t>3 Easy Ways to Pay by Check or Credit Card</t>
  </si>
  <si>
    <t>1st Class</t>
  </si>
  <si>
    <t>S &amp; H</t>
  </si>
  <si>
    <t>Payment Due on:</t>
  </si>
  <si>
    <t xml:space="preserve">  or late fees will be added</t>
  </si>
  <si>
    <t>INV #</t>
  </si>
  <si>
    <t>?</t>
  </si>
  <si>
    <t>PRESTIGE TOURNAMENT SUPPLIES, LLC  -  71 LANE STREET  -  SHELTON, CT 06484  -  (203) 246-5553</t>
  </si>
  <si>
    <t xml:space="preserve">   150 plus     $2.00 ea.</t>
  </si>
  <si>
    <t>the shaded box below</t>
  </si>
  <si>
    <t xml:space="preserve">      50-99       $2.40 ea.</t>
  </si>
  <si>
    <t xml:space="preserve">    100-149      $2.25 ea.</t>
  </si>
  <si>
    <t xml:space="preserve">         1-49        $4.00 ea.</t>
  </si>
  <si>
    <t xml:space="preserve"> Line Form (11"x17")                      50 for $55.00</t>
  </si>
  <si>
    <t>P-400</t>
  </si>
  <si>
    <t>2023 PRICE LIST   -   ORDER FORM   -   $35.00 minimum order recommended</t>
  </si>
  <si>
    <t xml:space="preserve"> Laminated Club Storage Form          $28.00 ea.</t>
  </si>
  <si>
    <t xml:space="preserve"> OLF</t>
  </si>
  <si>
    <t xml:space="preserve"> Other Laminated Forms                     $28.00 ea.</t>
  </si>
  <si>
    <t>$3.25 each</t>
  </si>
  <si>
    <t xml:space="preserve"> 8 Player/Team Match Play with Consolation </t>
  </si>
  <si>
    <t>REGULAR SCORING FORMS   17" x 22"  to  23" x 17.5"</t>
  </si>
  <si>
    <t>OVERSIZED SCORING FORMS   22.5" X 35"  to  23" x 35"</t>
  </si>
  <si>
    <t xml:space="preserve"> 8 Player - 8 boxes</t>
  </si>
  <si>
    <t xml:space="preserve">      75-100       $3.70 ea.</t>
  </si>
  <si>
    <t xml:space="preserve">    over 100        CALL</t>
  </si>
  <si>
    <r>
      <t xml:space="preserve">       Send check to:  </t>
    </r>
    <r>
      <rPr>
        <b/>
        <sz val="10"/>
        <rFont val="Arial"/>
        <family val="2"/>
      </rPr>
      <t>71 LANE STREET - SHELTON,  CT  06484</t>
    </r>
  </si>
  <si>
    <r>
      <t xml:space="preserve">        Go to </t>
    </r>
    <r>
      <rPr>
        <b/>
        <sz val="10"/>
        <rFont val="Arial"/>
        <family val="2"/>
      </rPr>
      <t>www.PTS85.com</t>
    </r>
    <r>
      <rPr>
        <sz val="10"/>
        <rFont val="Arial"/>
        <family val="2"/>
      </rPr>
      <t xml:space="preserve"> and click on </t>
    </r>
    <r>
      <rPr>
        <b/>
        <sz val="10"/>
        <rFont val="Arial"/>
        <family val="2"/>
      </rPr>
      <t>PAY YOUR INVOICE</t>
    </r>
  </si>
  <si>
    <r>
      <t xml:space="preserve">  3.  Call Scott at </t>
    </r>
    <r>
      <rPr>
        <b/>
        <sz val="10"/>
        <rFont val="Arial"/>
        <family val="2"/>
      </rPr>
      <t>203-246-5553</t>
    </r>
    <r>
      <rPr>
        <sz val="10"/>
        <rFont val="Arial"/>
        <family val="2"/>
      </rPr>
      <t xml:space="preserve">  and make payment over the phone</t>
    </r>
  </si>
  <si>
    <r>
      <t xml:space="preserve">  1. Write check to </t>
    </r>
    <r>
      <rPr>
        <b/>
        <sz val="10"/>
        <rFont val="Arial"/>
        <family val="2"/>
      </rPr>
      <t>PRESTIGE TOURNAMENT SUPPLIES, LLC</t>
    </r>
  </si>
  <si>
    <t xml:space="preserve"> Zig 5.0mm Marker Kit (20 markers)       $58.00</t>
  </si>
  <si>
    <t xml:space="preserve"> Zig 3.5mm Kit (10 markers)                   $29.00</t>
  </si>
  <si>
    <t xml:space="preserve"> Zig 8 Color Marker Kit                            $25.00</t>
  </si>
  <si>
    <t xml:space="preserve"> Marvy Marker Kit                                    $82.00</t>
  </si>
  <si>
    <t xml:space="preserve"> Calligraphy Starter Pack                        $45.00</t>
  </si>
  <si>
    <t>Cost</t>
  </si>
  <si>
    <t>#</t>
  </si>
  <si>
    <t xml:space="preserve">       50-75        $3.85 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</si>
</sst>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Calibri"/>
      <family val="2"/>
    </font>
    <font>
      <b/>
      <sz val="9"/>
      <name val="Arial Black"/>
      <family val="2"/>
    </font>
    <font>
      <b/>
      <sz val="14"/>
      <name val="Arial"/>
      <family val="2"/>
    </font>
    <font>
      <b/>
      <sz val="9"/>
      <color rgb="FFFFFFFF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D7D798"/>
        <bgColor indexed="64"/>
      </patternFill>
    </fill>
    <fill>
      <patternFill patternType="solid">
        <fgColor rgb="FFD7D79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</fills>
  <borders count="70">
    <border>
      <left/>
      <right/>
      <top/>
      <bottom/>
      <diagonal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>
        <color rgb="FF000000"/>
      </right>
      <top/>
      <bottom style="thin"/>
    </border>
    <border>
      <left/>
      <right/>
      <top style="medium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  <border>
      <left/>
      <right style="double">
        <color rgb="FF000000"/>
      </right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>
        <color rgb="FF000000"/>
      </right>
      <top/>
      <bottom style="double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/>
      <right style="thin">
        <color rgb="FF000000"/>
      </right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 style="thin"/>
      <bottom style="thin"/>
    </border>
    <border>
      <left style="thin"/>
      <right/>
      <top style="medium"/>
      <bottom style="thin"/>
    </border>
    <border>
      <left/>
      <right style="thin">
        <color rgb="FF000000"/>
      </right>
      <top style="medium"/>
      <bottom style="thin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medium"/>
      <top style="thin"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>
        <color rgb="FF000000"/>
      </right>
      <top style="double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double"/>
      <bottom style="thin"/>
    </border>
    <border>
      <left style="double"/>
      <right/>
      <top style="thin"/>
      <bottom style="double"/>
    </border>
    <border>
      <left/>
      <right style="double">
        <color indexed="8"/>
      </right>
      <top style="thin"/>
      <bottom style="double"/>
    </border>
    <border>
      <left/>
      <right style="double">
        <color indexed="8"/>
      </right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thin"/>
    </border>
    <border>
      <left style="thin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>
        <color rgb="FF000000"/>
      </right>
      <top style="thin"/>
      <bottom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left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 locked="0"/>
    </xf>
    <xf numFmtId="0" fontId="4" fillId="0" borderId="5" xfId="0" applyFont="1" applyFill="1" applyBorder="1" applyAlignment="1" applyProtection="1">
      <alignment horizontal="center" vertical="center"/>
      <protection hidden="1" locked="0"/>
    </xf>
    <xf numFmtId="0" fontId="4" fillId="0" borderId="6" xfId="0" applyFont="1" applyFill="1" applyBorder="1" applyAlignment="1" applyProtection="1">
      <alignment horizontal="center" vertical="center"/>
      <protection hidden="1" locked="0"/>
    </xf>
    <xf numFmtId="0" fontId="4" fillId="0" borderId="7" xfId="0" applyFont="1" applyFill="1" applyBorder="1" applyAlignment="1" applyProtection="1">
      <alignment horizontal="center" vertical="center"/>
      <protection hidden="1" locked="0"/>
    </xf>
    <xf numFmtId="0" fontId="4" fillId="0" borderId="8" xfId="0" applyFont="1" applyFill="1" applyBorder="1" applyAlignment="1" applyProtection="1">
      <alignment horizontal="center" vertical="center"/>
      <protection hidden="1" locked="0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13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/>
      <protection hidden="1" locked="0"/>
    </xf>
    <xf numFmtId="0" fontId="1" fillId="0" borderId="0" xfId="0" applyFont="1" applyFill="1" applyBorder="1" applyAlignment="1">
      <alignment horizontal="left" vertical="center"/>
    </xf>
    <xf numFmtId="0" fontId="5" fillId="0" borderId="6" xfId="0" applyFont="1" applyFill="1" applyBorder="1" applyAlignment="1" applyProtection="1">
      <alignment vertical="center"/>
      <protection hidden="1" locked="0"/>
    </xf>
    <xf numFmtId="0" fontId="8" fillId="0" borderId="0" xfId="0" applyFont="1" applyFill="1" applyAlignment="1" applyProtection="1">
      <alignment vertical="center"/>
      <protection hidden="1" locked="0"/>
    </xf>
    <xf numFmtId="0" fontId="5" fillId="0" borderId="6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  <protection hidden="1" locked="0"/>
    </xf>
    <xf numFmtId="0" fontId="3" fillId="0" borderId="14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 locked="0"/>
    </xf>
    <xf numFmtId="44" fontId="4" fillId="0" borderId="16" xfId="0" applyNumberFormat="1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lef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 locked="0"/>
    </xf>
    <xf numFmtId="44" fontId="4" fillId="0" borderId="18" xfId="16" applyFont="1" applyFill="1" applyBorder="1" applyAlignment="1" applyProtection="1">
      <alignment horizontal="left" vertical="center"/>
      <protection hidden="1"/>
    </xf>
    <xf numFmtId="0" fontId="5" fillId="0" borderId="6" xfId="0" applyFont="1" applyFill="1" applyBorder="1" applyAlignment="1" applyProtection="1">
      <alignment horizontal="right" vertical="center"/>
      <protection hidden="1" locked="0"/>
    </xf>
    <xf numFmtId="0" fontId="6" fillId="0" borderId="0" xfId="0" applyFont="1" applyAlignment="1" applyProtection="1">
      <alignment/>
      <protection hidden="1"/>
    </xf>
    <xf numFmtId="0" fontId="6" fillId="2" borderId="19" xfId="0" applyNumberFormat="1" applyFont="1" applyFill="1" applyBorder="1" applyAlignment="1" applyProtection="1">
      <alignment horizontal="left" vertical="center"/>
      <protection hidden="1"/>
    </xf>
    <xf numFmtId="0" fontId="6" fillId="2" borderId="4" xfId="0" applyNumberFormat="1" applyFont="1" applyFill="1" applyBorder="1" applyAlignment="1" applyProtection="1">
      <alignment horizontal="left" vertical="center"/>
      <protection hidden="1"/>
    </xf>
    <xf numFmtId="0" fontId="5" fillId="2" borderId="20" xfId="0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9" fillId="0" borderId="21" xfId="0" applyFont="1" applyBorder="1" applyAlignment="1" applyProtection="1">
      <alignment horizontal="center" vertical="center"/>
      <protection hidden="1" locked="0"/>
    </xf>
    <xf numFmtId="49" fontId="7" fillId="0" borderId="0" xfId="0" applyNumberFormat="1" applyFont="1" applyAlignment="1" applyProtection="1">
      <alignment horizontal="left"/>
      <protection hidden="1" locked="0"/>
    </xf>
    <xf numFmtId="0" fontId="0" fillId="0" borderId="0" xfId="0" applyFont="1" applyAlignment="1">
      <alignment horizontal="left" vertical="center"/>
    </xf>
    <xf numFmtId="49" fontId="3" fillId="0" borderId="0" xfId="0" applyNumberFormat="1" applyFont="1" applyFill="1" applyBorder="1" applyAlignment="1" applyProtection="1">
      <alignment wrapText="1"/>
      <protection hidden="1" locked="0"/>
    </xf>
    <xf numFmtId="0" fontId="4" fillId="0" borderId="0" xfId="0" applyFont="1" applyFill="1" applyBorder="1" applyAlignment="1" applyProtection="1">
      <alignment/>
      <protection hidden="1" locked="0"/>
    </xf>
    <xf numFmtId="0" fontId="4" fillId="0" borderId="0" xfId="0" applyFont="1" applyBorder="1" applyAlignment="1" applyProtection="1">
      <alignment/>
      <protection hidden="1" locked="0"/>
    </xf>
    <xf numFmtId="14" fontId="3" fillId="0" borderId="18" xfId="0" applyNumberFormat="1" applyFont="1" applyFill="1" applyBorder="1" applyAlignment="1" applyProtection="1">
      <alignment/>
      <protection hidden="1"/>
    </xf>
    <xf numFmtId="0" fontId="8" fillId="0" borderId="1" xfId="0" applyFont="1" applyFill="1" applyBorder="1" applyAlignment="1" applyProtection="1">
      <alignment horizontal="right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0" borderId="5" xfId="0" applyFont="1" applyFill="1" applyBorder="1" applyAlignment="1" applyProtection="1">
      <alignment vertical="center"/>
      <protection hidden="1"/>
    </xf>
    <xf numFmtId="0" fontId="4" fillId="0" borderId="6" xfId="0" applyFont="1" applyFill="1" applyBorder="1" applyAlignment="1" applyProtection="1">
      <alignment vertical="center"/>
      <protection hidden="1"/>
    </xf>
    <xf numFmtId="14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vertical="center"/>
      <protection hidden="1"/>
    </xf>
    <xf numFmtId="0" fontId="4" fillId="0" borderId="25" xfId="0" applyFont="1" applyFill="1" applyBorder="1" applyAlignment="1" applyProtection="1">
      <alignment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vertical="center"/>
      <protection hidden="1"/>
    </xf>
    <xf numFmtId="0" fontId="4" fillId="0" borderId="4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4" xfId="0" applyFont="1" applyFill="1" applyBorder="1" applyAlignment="1" applyProtection="1">
      <alignment horizontal="left" vertical="center"/>
      <protection hidden="1"/>
    </xf>
    <xf numFmtId="0" fontId="6" fillId="3" borderId="27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/>
      <protection hidden="1"/>
    </xf>
    <xf numFmtId="0" fontId="4" fillId="0" borderId="31" xfId="0" applyFont="1" applyFill="1" applyBorder="1" applyAlignment="1" applyProtection="1">
      <alignment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8" fontId="4" fillId="0" borderId="15" xfId="0" applyNumberFormat="1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5" fillId="0" borderId="33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6" fontId="4" fillId="0" borderId="5" xfId="0" applyNumberFormat="1" applyFont="1" applyBorder="1" applyAlignment="1" applyProtection="1">
      <alignment horizontal="left" vertical="center"/>
      <protection hidden="1"/>
    </xf>
    <xf numFmtId="6" fontId="4" fillId="0" borderId="6" xfId="0" applyNumberFormat="1" applyFont="1" applyBorder="1" applyAlignment="1" applyProtection="1">
      <alignment horizontal="left" vertical="center"/>
      <protection hidden="1"/>
    </xf>
    <xf numFmtId="6" fontId="4" fillId="0" borderId="17" xfId="0" applyNumberFormat="1" applyFont="1" applyBorder="1" applyAlignment="1" applyProtection="1">
      <alignment horizontal="left" vertical="center"/>
      <protection hidden="1"/>
    </xf>
    <xf numFmtId="6" fontId="4" fillId="0" borderId="3" xfId="0" applyNumberFormat="1" applyFont="1" applyBorder="1" applyAlignment="1" applyProtection="1">
      <alignment horizontal="left" vertical="center"/>
      <protection hidden="1"/>
    </xf>
    <xf numFmtId="6" fontId="4" fillId="0" borderId="4" xfId="0" applyNumberFormat="1" applyFont="1" applyBorder="1" applyAlignment="1" applyProtection="1">
      <alignment horizontal="left" vertical="center"/>
      <protection hidden="1"/>
    </xf>
    <xf numFmtId="6" fontId="4" fillId="0" borderId="26" xfId="0" applyNumberFormat="1" applyFont="1" applyBorder="1" applyAlignment="1" applyProtection="1">
      <alignment horizontal="left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6" fontId="4" fillId="0" borderId="36" xfId="0" applyNumberFormat="1" applyFont="1" applyBorder="1" applyAlignment="1" applyProtection="1">
      <alignment horizontal="left" vertical="center"/>
      <protection hidden="1"/>
    </xf>
    <xf numFmtId="6" fontId="4" fillId="0" borderId="12" xfId="0" applyNumberFormat="1" applyFont="1" applyBorder="1" applyAlignment="1" applyProtection="1">
      <alignment horizontal="left" vertical="center"/>
      <protection hidden="1"/>
    </xf>
    <xf numFmtId="6" fontId="4" fillId="0" borderId="37" xfId="0" applyNumberFormat="1" applyFont="1" applyBorder="1" applyAlignment="1" applyProtection="1">
      <alignment horizontal="left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 locked="0"/>
    </xf>
    <xf numFmtId="8" fontId="4" fillId="0" borderId="3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44" fontId="4" fillId="0" borderId="1" xfId="0" applyNumberFormat="1" applyFont="1" applyBorder="1" applyAlignment="1" applyProtection="1">
      <alignment horizontal="left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8" fontId="0" fillId="0" borderId="43" xfId="0" applyNumberFormat="1" applyFont="1" applyBorder="1" applyAlignment="1" applyProtection="1">
      <alignment horizontal="center" vertical="center"/>
      <protection hidden="1"/>
    </xf>
    <xf numFmtId="8" fontId="0" fillId="0" borderId="44" xfId="0" applyNumberFormat="1" applyFont="1" applyBorder="1" applyAlignment="1" applyProtection="1">
      <alignment horizontal="center" vertical="center"/>
      <protection hidden="1"/>
    </xf>
    <xf numFmtId="14" fontId="3" fillId="0" borderId="21" xfId="0" applyNumberFormat="1" applyFont="1" applyBorder="1" applyAlignment="1" applyProtection="1">
      <alignment horizontal="center" vertical="center"/>
      <protection hidden="1"/>
    </xf>
    <xf numFmtId="0" fontId="7" fillId="4" borderId="23" xfId="0" applyFont="1" applyFill="1" applyBorder="1" applyAlignment="1" applyProtection="1">
      <alignment horizontal="center" vertical="center"/>
      <protection hidden="1" locked="0"/>
    </xf>
    <xf numFmtId="0" fontId="7" fillId="4" borderId="45" xfId="0" applyFont="1" applyFill="1" applyBorder="1" applyAlignment="1" applyProtection="1">
      <alignment horizontal="center" vertical="center"/>
      <protection hidden="1" locked="0"/>
    </xf>
    <xf numFmtId="0" fontId="3" fillId="0" borderId="46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 vertical="center"/>
      <protection hidden="1"/>
    </xf>
    <xf numFmtId="0" fontId="2" fillId="5" borderId="23" xfId="0" applyFont="1" applyFill="1" applyBorder="1" applyAlignment="1" applyProtection="1">
      <alignment horizontal="center" vertical="center"/>
      <protection hidden="1"/>
    </xf>
    <xf numFmtId="0" fontId="2" fillId="5" borderId="45" xfId="0" applyFont="1" applyFill="1" applyBorder="1" applyAlignment="1" applyProtection="1">
      <alignment horizontal="center" vertical="center"/>
      <protection hidden="1"/>
    </xf>
    <xf numFmtId="44" fontId="8" fillId="5" borderId="22" xfId="16" applyFont="1" applyFill="1" applyBorder="1" applyAlignment="1" applyProtection="1">
      <alignment horizontal="center" vertical="center"/>
      <protection hidden="1" locked="0"/>
    </xf>
    <xf numFmtId="44" fontId="8" fillId="5" borderId="45" xfId="16" applyFont="1" applyFill="1" applyBorder="1" applyAlignment="1" applyProtection="1">
      <alignment horizontal="center" vertical="center"/>
      <protection hidden="1" locked="0"/>
    </xf>
    <xf numFmtId="44" fontId="0" fillId="0" borderId="3" xfId="16" applyFont="1" applyFill="1" applyBorder="1" applyAlignment="1">
      <alignment horizontal="center" vertical="center"/>
    </xf>
    <xf numFmtId="44" fontId="0" fillId="0" borderId="10" xfId="16" applyFont="1" applyFill="1" applyBorder="1" applyAlignment="1">
      <alignment horizontal="center" vertical="center"/>
    </xf>
    <xf numFmtId="44" fontId="0" fillId="0" borderId="3" xfId="16" applyFont="1" applyFill="1" applyBorder="1" applyAlignment="1">
      <alignment horizontal="center" vertical="center"/>
    </xf>
    <xf numFmtId="44" fontId="0" fillId="0" borderId="36" xfId="16" applyFont="1" applyFill="1" applyBorder="1" applyAlignment="1">
      <alignment horizontal="center" vertical="center"/>
    </xf>
    <xf numFmtId="44" fontId="0" fillId="0" borderId="13" xfId="16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right" vertical="center" wrapText="1"/>
    </xf>
    <xf numFmtId="0" fontId="5" fillId="2" borderId="47" xfId="0" applyNumberFormat="1" applyFont="1" applyFill="1" applyBorder="1" applyAlignment="1" applyProtection="1">
      <alignment horizontal="center" vertical="center"/>
      <protection hidden="1"/>
    </xf>
    <xf numFmtId="0" fontId="5" fillId="2" borderId="48" xfId="0" applyNumberFormat="1" applyFont="1" applyFill="1" applyBorder="1" applyAlignment="1" applyProtection="1">
      <alignment horizontal="center" vertical="center"/>
      <protection hidden="1"/>
    </xf>
    <xf numFmtId="0" fontId="5" fillId="2" borderId="49" xfId="0" applyNumberFormat="1" applyFont="1" applyFill="1" applyBorder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20" xfId="0" applyNumberFormat="1" applyFont="1" applyFill="1" applyBorder="1" applyAlignment="1" applyProtection="1">
      <alignment horizontal="center" vertical="center"/>
      <protection hidden="1"/>
    </xf>
    <xf numFmtId="44" fontId="4" fillId="0" borderId="36" xfId="16" applyFont="1" applyFill="1" applyBorder="1" applyAlignment="1" applyProtection="1">
      <alignment horizontal="left" vertical="center"/>
      <protection hidden="1"/>
    </xf>
    <xf numFmtId="44" fontId="4" fillId="0" borderId="50" xfId="16" applyFont="1" applyFill="1" applyBorder="1" applyAlignment="1" applyProtection="1">
      <alignment horizontal="left" vertical="center"/>
      <protection hidden="1"/>
    </xf>
    <xf numFmtId="0" fontId="4" fillId="0" borderId="3" xfId="0" applyNumberFormat="1" applyFont="1" applyFill="1" applyBorder="1" applyAlignment="1" applyProtection="1">
      <alignment horizontal="left" vertical="center"/>
      <protection hidden="1"/>
    </xf>
    <xf numFmtId="0" fontId="4" fillId="0" borderId="4" xfId="0" applyNumberFormat="1" applyFont="1" applyFill="1" applyBorder="1" applyAlignment="1" applyProtection="1">
      <alignment horizontal="left" vertical="center"/>
      <protection hidden="1"/>
    </xf>
    <xf numFmtId="0" fontId="5" fillId="0" borderId="51" xfId="0" applyNumberFormat="1" applyFont="1" applyFill="1" applyBorder="1" applyAlignment="1" applyProtection="1">
      <alignment horizontal="center" vertical="center"/>
      <protection hidden="1"/>
    </xf>
    <xf numFmtId="0" fontId="5" fillId="0" borderId="52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/>
      <protection hidden="1"/>
    </xf>
    <xf numFmtId="0" fontId="5" fillId="0" borderId="51" xfId="0" applyFont="1" applyFill="1" applyBorder="1" applyAlignment="1" applyProtection="1">
      <alignment horizontal="center" vertical="center"/>
      <protection hidden="1"/>
    </xf>
    <xf numFmtId="0" fontId="5" fillId="0" borderId="52" xfId="0" applyFont="1" applyFill="1" applyBorder="1" applyAlignment="1" applyProtection="1">
      <alignment horizontal="center" vertical="center"/>
      <protection hidden="1"/>
    </xf>
    <xf numFmtId="0" fontId="5" fillId="3" borderId="47" xfId="0" applyFont="1" applyFill="1" applyBorder="1" applyAlignment="1" applyProtection="1">
      <alignment horizontal="center" vertical="center"/>
      <protection hidden="1"/>
    </xf>
    <xf numFmtId="0" fontId="5" fillId="3" borderId="48" xfId="0" applyFont="1" applyFill="1" applyBorder="1" applyAlignment="1" applyProtection="1">
      <alignment horizontal="center" vertical="center"/>
      <protection hidden="1"/>
    </xf>
    <xf numFmtId="0" fontId="5" fillId="3" borderId="53" xfId="0" applyFont="1" applyFill="1" applyBorder="1" applyAlignment="1" applyProtection="1">
      <alignment horizontal="center" vertical="center"/>
      <protection hidden="1"/>
    </xf>
    <xf numFmtId="0" fontId="3" fillId="6" borderId="54" xfId="0" applyFont="1" applyFill="1" applyBorder="1" applyAlignment="1" applyProtection="1">
      <alignment horizontal="center" vertical="center"/>
      <protection hidden="1"/>
    </xf>
    <xf numFmtId="0" fontId="3" fillId="6" borderId="55" xfId="0" applyFont="1" applyFill="1" applyBorder="1" applyAlignment="1" applyProtection="1">
      <alignment horizontal="center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left" vertical="center"/>
      <protection hidden="1"/>
    </xf>
    <xf numFmtId="0" fontId="3" fillId="0" borderId="4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0" borderId="3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4" fillId="0" borderId="20" xfId="0" applyNumberFormat="1" applyFont="1" applyFill="1" applyBorder="1" applyAlignment="1" applyProtection="1">
      <alignment horizontal="left" vertical="center"/>
      <protection hidden="1"/>
    </xf>
    <xf numFmtId="0" fontId="4" fillId="0" borderId="48" xfId="0" applyNumberFormat="1" applyFont="1" applyFill="1" applyBorder="1" applyAlignment="1" applyProtection="1">
      <alignment horizontal="center" vertical="center"/>
      <protection hidden="1"/>
    </xf>
    <xf numFmtId="0" fontId="4" fillId="0" borderId="56" xfId="0" applyNumberFormat="1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5" fillId="2" borderId="5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9" xfId="0" applyFont="1" applyFill="1" applyBorder="1" applyAlignment="1" applyProtection="1">
      <alignment horizontal="center" vertical="center"/>
      <protection hidden="1"/>
    </xf>
    <xf numFmtId="44" fontId="4" fillId="0" borderId="36" xfId="16" applyFont="1" applyFill="1" applyBorder="1" applyAlignment="1" applyProtection="1">
      <alignment horizontal="center" vertical="center"/>
      <protection hidden="1"/>
    </xf>
    <xf numFmtId="44" fontId="4" fillId="0" borderId="50" xfId="16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left" vertical="center"/>
      <protection hidden="1"/>
    </xf>
    <xf numFmtId="0" fontId="3" fillId="0" borderId="9" xfId="0" applyNumberFormat="1" applyFont="1" applyFill="1" applyBorder="1" applyAlignment="1" applyProtection="1">
      <alignment horizontal="left" vertical="center"/>
      <protection hidden="1"/>
    </xf>
    <xf numFmtId="0" fontId="3" fillId="0" borderId="4" xfId="0" applyNumberFormat="1" applyFont="1" applyFill="1" applyBorder="1" applyAlignment="1" applyProtection="1">
      <alignment horizontal="left" vertical="center"/>
      <protection hidden="1"/>
    </xf>
    <xf numFmtId="0" fontId="3" fillId="0" borderId="10" xfId="0" applyNumberFormat="1" applyFont="1" applyFill="1" applyBorder="1" applyAlignment="1" applyProtection="1">
      <alignment horizontal="left" vertical="center"/>
      <protection hidden="1"/>
    </xf>
    <xf numFmtId="164" fontId="4" fillId="2" borderId="3" xfId="0" applyNumberFormat="1" applyFont="1" applyFill="1" applyBorder="1" applyAlignment="1" applyProtection="1">
      <alignment horizontal="center" vertical="center"/>
      <protection hidden="1" locked="0"/>
    </xf>
    <xf numFmtId="164" fontId="4" fillId="2" borderId="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NumberFormat="1" applyFont="1" applyFill="1" applyBorder="1" applyAlignment="1" applyProtection="1">
      <alignment horizontal="left" vertical="center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8" fontId="0" fillId="0" borderId="36" xfId="0" applyNumberFormat="1" applyFont="1" applyBorder="1" applyAlignment="1" applyProtection="1">
      <alignment horizontal="center" vertical="center"/>
      <protection hidden="1"/>
    </xf>
    <xf numFmtId="8" fontId="0" fillId="0" borderId="37" xfId="0" applyNumberFormat="1" applyFont="1" applyBorder="1" applyAlignment="1" applyProtection="1">
      <alignment horizontal="center" vertical="center"/>
      <protection hidden="1"/>
    </xf>
    <xf numFmtId="0" fontId="8" fillId="7" borderId="60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8" fillId="7" borderId="61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/>
      <protection hidden="1" locked="0"/>
    </xf>
    <xf numFmtId="0" fontId="8" fillId="2" borderId="6" xfId="0" applyFont="1" applyFill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0" fillId="0" borderId="50" xfId="0" applyFont="1" applyBorder="1" applyAlignment="1" applyProtection="1">
      <alignment horizontal="left" vertical="center"/>
      <protection hidden="1"/>
    </xf>
    <xf numFmtId="0" fontId="11" fillId="0" borderId="62" xfId="0" applyFont="1" applyFill="1" applyBorder="1" applyAlignment="1" applyProtection="1">
      <alignment horizontal="center" vertical="center"/>
      <protection hidden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 locked="0"/>
    </xf>
    <xf numFmtId="0" fontId="8" fillId="2" borderId="4" xfId="0" applyFont="1" applyFill="1" applyBorder="1" applyAlignment="1" applyProtection="1">
      <alignment horizontal="center" vertical="center"/>
      <protection hidden="1" locked="0"/>
    </xf>
    <xf numFmtId="0" fontId="8" fillId="2" borderId="4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right" vertical="center"/>
      <protection hidden="1" locked="0"/>
    </xf>
    <xf numFmtId="14" fontId="7" fillId="5" borderId="21" xfId="0" applyNumberFormat="1" applyFont="1" applyFill="1" applyBorder="1" applyAlignment="1" applyProtection="1">
      <alignment horizontal="center" vertical="center"/>
      <protection hidden="1" locked="0"/>
    </xf>
    <xf numFmtId="0" fontId="7" fillId="5" borderId="2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49" fontId="3" fillId="0" borderId="0" xfId="0" applyNumberFormat="1" applyFont="1" applyAlignment="1" applyProtection="1">
      <alignment horizontal="left" wrapText="1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3" fillId="8" borderId="15" xfId="0" applyFont="1" applyFill="1" applyBorder="1" applyAlignment="1" applyProtection="1">
      <alignment horizontal="center" vertical="center"/>
      <protection hidden="1"/>
    </xf>
    <xf numFmtId="0" fontId="13" fillId="9" borderId="15" xfId="0" applyFont="1" applyFill="1" applyBorder="1" applyAlignment="1" applyProtection="1">
      <alignment horizontal="center" vertical="center"/>
      <protection hidden="1"/>
    </xf>
    <xf numFmtId="0" fontId="13" fillId="10" borderId="15" xfId="0" applyFont="1" applyFill="1" applyBorder="1" applyAlignment="1" applyProtection="1">
      <alignment horizontal="center" vertical="center"/>
      <protection hidden="1"/>
    </xf>
    <xf numFmtId="0" fontId="13" fillId="11" borderId="15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44" fontId="4" fillId="0" borderId="63" xfId="0" applyNumberFormat="1" applyFont="1" applyBorder="1" applyAlignment="1" applyProtection="1">
      <alignment horizontal="left" vertical="center"/>
      <protection hidden="1"/>
    </xf>
    <xf numFmtId="0" fontId="3" fillId="12" borderId="54" xfId="0" applyFont="1" applyFill="1" applyBorder="1" applyAlignment="1" applyProtection="1">
      <alignment horizontal="center" vertical="center"/>
      <protection hidden="1"/>
    </xf>
    <xf numFmtId="0" fontId="3" fillId="12" borderId="55" xfId="0" applyFont="1" applyFill="1" applyBorder="1" applyAlignment="1" applyProtection="1">
      <alignment horizontal="center" vertical="center"/>
      <protection hidden="1"/>
    </xf>
    <xf numFmtId="0" fontId="3" fillId="12" borderId="64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3" fillId="0" borderId="36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 locked="0"/>
    </xf>
    <xf numFmtId="44" fontId="4" fillId="0" borderId="66" xfId="0" applyNumberFormat="1" applyFont="1" applyBorder="1" applyAlignment="1" applyProtection="1">
      <alignment horizontal="center" vertical="center"/>
      <protection hidden="1"/>
    </xf>
    <xf numFmtId="44" fontId="4" fillId="0" borderId="67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left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left" vertical="center"/>
      <protection hidden="1"/>
    </xf>
    <xf numFmtId="0" fontId="4" fillId="0" borderId="68" xfId="0" applyFont="1" applyBorder="1" applyAlignment="1" applyProtection="1">
      <alignment horizontal="left" vertical="center"/>
      <protection hidden="1"/>
    </xf>
    <xf numFmtId="44" fontId="4" fillId="0" borderId="69" xfId="0" applyNumberFormat="1" applyFont="1" applyBorder="1" applyAlignment="1" applyProtection="1">
      <alignment horizontal="left" vertical="center"/>
      <protection hidden="1"/>
    </xf>
    <xf numFmtId="44" fontId="3" fillId="0" borderId="16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tabSelected="1" view="pageLayout" zoomScale="110" zoomScalePageLayoutView="110" workbookViewId="0" topLeftCell="A1">
      <selection activeCell="M8" sqref="M8"/>
    </sheetView>
  </sheetViews>
  <sheetFormatPr defaultColWidth="9.140625" defaultRowHeight="13.5" customHeight="1"/>
  <cols>
    <col min="1" max="1" width="0.42578125" style="4" customWidth="1"/>
    <col min="2" max="2" width="6.140625" style="19" customWidth="1"/>
    <col min="3" max="6" width="4.7109375" style="4" customWidth="1"/>
    <col min="7" max="7" width="5.7109375" style="4" customWidth="1"/>
    <col min="8" max="8" width="7.421875" style="4" customWidth="1"/>
    <col min="9" max="9" width="5.421875" style="4" customWidth="1"/>
    <col min="10" max="10" width="6.57421875" style="4" customWidth="1"/>
    <col min="11" max="11" width="6.140625" style="4" customWidth="1"/>
    <col min="12" max="15" width="5.421875" style="4" customWidth="1"/>
    <col min="16" max="16" width="6.8515625" style="4" customWidth="1"/>
    <col min="17" max="17" width="7.140625" style="4" customWidth="1"/>
    <col min="18" max="18" width="5.00390625" style="4" customWidth="1"/>
    <col min="19" max="19" width="9.421875" style="4" customWidth="1"/>
    <col min="20" max="20" width="0.42578125" style="4" customWidth="1"/>
    <col min="21" max="16384" width="9.140625" style="3" customWidth="1"/>
  </cols>
  <sheetData>
    <row r="1" spans="1:20" s="21" customFormat="1" ht="18" customHeight="1" thickBot="1">
      <c r="A1" s="1"/>
      <c r="B1" s="113" t="s">
        <v>125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 t="s">
        <v>108</v>
      </c>
      <c r="Q1" s="115"/>
      <c r="R1" s="116" t="str">
        <f>M48</f>
        <v>?</v>
      </c>
      <c r="S1" s="117"/>
      <c r="T1" s="1"/>
    </row>
    <row r="2" spans="1:20" s="21" customFormat="1" ht="18" customHeight="1" thickBot="1">
      <c r="A2" s="1"/>
      <c r="B2" s="139" t="s">
        <v>117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"/>
    </row>
    <row r="3" spans="1:20" ht="15.75" customHeight="1">
      <c r="A3" s="2"/>
      <c r="B3" s="145" t="s">
        <v>131</v>
      </c>
      <c r="C3" s="146"/>
      <c r="D3" s="146"/>
      <c r="E3" s="146"/>
      <c r="F3" s="146"/>
      <c r="G3" s="146"/>
      <c r="H3" s="146"/>
      <c r="I3" s="146"/>
      <c r="J3" s="146"/>
      <c r="K3" s="217" t="s">
        <v>53</v>
      </c>
      <c r="L3" s="218"/>
      <c r="M3" s="218"/>
      <c r="N3" s="218"/>
      <c r="O3" s="218"/>
      <c r="P3" s="218"/>
      <c r="Q3" s="218"/>
      <c r="R3" s="218"/>
      <c r="S3" s="219"/>
      <c r="T3" s="3"/>
    </row>
    <row r="4" spans="1:20" ht="15.75" customHeight="1">
      <c r="A4" s="2"/>
      <c r="B4" s="5">
        <v>1</v>
      </c>
      <c r="C4" s="135" t="s">
        <v>1</v>
      </c>
      <c r="D4" s="136"/>
      <c r="E4" s="136"/>
      <c r="F4" s="136"/>
      <c r="G4" s="149"/>
      <c r="H4" s="149"/>
      <c r="I4" s="150"/>
      <c r="J4" s="6"/>
      <c r="K4" s="27"/>
      <c r="L4" s="211" t="s">
        <v>84</v>
      </c>
      <c r="M4" s="212" t="s">
        <v>83</v>
      </c>
      <c r="N4" s="213" t="s">
        <v>90</v>
      </c>
      <c r="O4" s="214" t="s">
        <v>85</v>
      </c>
      <c r="P4" s="215" t="s">
        <v>30</v>
      </c>
      <c r="Q4" s="215" t="s">
        <v>80</v>
      </c>
      <c r="R4" s="215" t="s">
        <v>146</v>
      </c>
      <c r="S4" s="242" t="s">
        <v>145</v>
      </c>
      <c r="T4" s="3"/>
    </row>
    <row r="5" spans="2:19" ht="15.75" customHeight="1" thickBot="1">
      <c r="B5" s="5">
        <v>2</v>
      </c>
      <c r="C5" s="135" t="s">
        <v>3</v>
      </c>
      <c r="D5" s="136"/>
      <c r="E5" s="136"/>
      <c r="F5" s="136"/>
      <c r="G5" s="137"/>
      <c r="H5" s="137"/>
      <c r="I5" s="138"/>
      <c r="J5" s="6"/>
      <c r="K5" s="77">
        <v>6600</v>
      </c>
      <c r="L5" s="28"/>
      <c r="M5" s="28"/>
      <c r="N5" s="28"/>
      <c r="O5" s="28"/>
      <c r="P5" s="78">
        <v>4</v>
      </c>
      <c r="Q5" s="78">
        <v>48</v>
      </c>
      <c r="R5" s="79">
        <f>SUM(L5:O5)</f>
        <v>0</v>
      </c>
      <c r="S5" s="29">
        <f>R5*P5</f>
        <v>0</v>
      </c>
    </row>
    <row r="6" spans="2:19" ht="15.75" customHeight="1" thickTop="1">
      <c r="B6" s="5">
        <v>4</v>
      </c>
      <c r="C6" s="135" t="s">
        <v>7</v>
      </c>
      <c r="D6" s="136"/>
      <c r="E6" s="136"/>
      <c r="F6" s="156"/>
      <c r="G6" s="127" t="s">
        <v>88</v>
      </c>
      <c r="H6" s="128"/>
      <c r="I6" s="129"/>
      <c r="J6" s="8"/>
      <c r="K6" s="77" t="s">
        <v>58</v>
      </c>
      <c r="L6" s="28"/>
      <c r="M6" s="28"/>
      <c r="N6" s="28"/>
      <c r="O6" s="28"/>
      <c r="P6" s="78">
        <v>3.5</v>
      </c>
      <c r="Q6" s="78">
        <v>42</v>
      </c>
      <c r="R6" s="79">
        <f>SUM(L6:O6)</f>
        <v>0</v>
      </c>
      <c r="S6" s="29">
        <f>R6*P6</f>
        <v>0</v>
      </c>
    </row>
    <row r="7" spans="2:19" ht="15.75" customHeight="1">
      <c r="B7" s="5">
        <v>5</v>
      </c>
      <c r="C7" s="135" t="s">
        <v>8</v>
      </c>
      <c r="D7" s="136"/>
      <c r="E7" s="136"/>
      <c r="F7" s="156"/>
      <c r="G7" s="130" t="s">
        <v>87</v>
      </c>
      <c r="H7" s="131"/>
      <c r="I7" s="132"/>
      <c r="J7" s="8"/>
      <c r="K7" s="77" t="s">
        <v>54</v>
      </c>
      <c r="L7" s="28"/>
      <c r="M7" s="28"/>
      <c r="N7" s="28"/>
      <c r="O7" s="28"/>
      <c r="P7" s="78">
        <v>3.5</v>
      </c>
      <c r="Q7" s="78">
        <v>42</v>
      </c>
      <c r="R7" s="79">
        <f>SUM(L7:O7)</f>
        <v>0</v>
      </c>
      <c r="S7" s="29">
        <f>R7*P7</f>
        <v>0</v>
      </c>
    </row>
    <row r="8" spans="2:19" ht="15.75" customHeight="1">
      <c r="B8" s="5">
        <v>6</v>
      </c>
      <c r="C8" s="135" t="s">
        <v>9</v>
      </c>
      <c r="D8" s="136"/>
      <c r="E8" s="136"/>
      <c r="F8" s="156"/>
      <c r="G8" s="130" t="s">
        <v>86</v>
      </c>
      <c r="H8" s="131"/>
      <c r="I8" s="132"/>
      <c r="J8" s="8"/>
      <c r="K8" s="77" t="s">
        <v>42</v>
      </c>
      <c r="L8" s="28"/>
      <c r="M8" s="28"/>
      <c r="N8" s="28"/>
      <c r="O8" s="28"/>
      <c r="P8" s="78">
        <v>2.25</v>
      </c>
      <c r="Q8" s="78">
        <v>27</v>
      </c>
      <c r="R8" s="79">
        <f>SUM(L8:O8)</f>
        <v>0</v>
      </c>
      <c r="S8" s="29">
        <f>R8*P8</f>
        <v>0</v>
      </c>
    </row>
    <row r="9" spans="2:19" ht="15.75" customHeight="1">
      <c r="B9" s="5">
        <v>7</v>
      </c>
      <c r="C9" s="135" t="s">
        <v>12</v>
      </c>
      <c r="D9" s="136"/>
      <c r="E9" s="136"/>
      <c r="F9" s="156"/>
      <c r="G9" s="39" t="s">
        <v>79</v>
      </c>
      <c r="H9" s="40"/>
      <c r="I9" s="41"/>
      <c r="J9" s="8"/>
      <c r="K9" s="77" t="s">
        <v>41</v>
      </c>
      <c r="L9" s="28"/>
      <c r="M9" s="28"/>
      <c r="N9" s="28"/>
      <c r="O9" s="28"/>
      <c r="P9" s="78">
        <v>2.25</v>
      </c>
      <c r="Q9" s="78">
        <v>27</v>
      </c>
      <c r="R9" s="79">
        <f>SUM(L9:O9)</f>
        <v>0</v>
      </c>
      <c r="S9" s="29">
        <f>R9*P9</f>
        <v>0</v>
      </c>
    </row>
    <row r="10" spans="2:19" ht="15.75" customHeight="1">
      <c r="B10" s="5">
        <v>8</v>
      </c>
      <c r="C10" s="135" t="s">
        <v>15</v>
      </c>
      <c r="D10" s="136"/>
      <c r="E10" s="136"/>
      <c r="F10" s="156"/>
      <c r="G10" s="39" t="s">
        <v>120</v>
      </c>
      <c r="H10" s="40"/>
      <c r="I10" s="41"/>
      <c r="J10" s="8"/>
      <c r="K10" s="77" t="s">
        <v>124</v>
      </c>
      <c r="L10" s="28"/>
      <c r="M10" s="28"/>
      <c r="N10" s="28"/>
      <c r="O10" s="28"/>
      <c r="P10" s="78">
        <v>2.25</v>
      </c>
      <c r="Q10" s="78">
        <v>27</v>
      </c>
      <c r="R10" s="79">
        <f>SUM(L10:O10)</f>
        <v>0</v>
      </c>
      <c r="S10" s="29">
        <f>R10*P10</f>
        <v>0</v>
      </c>
    </row>
    <row r="11" spans="2:19" ht="15.75" customHeight="1">
      <c r="B11" s="5">
        <v>9</v>
      </c>
      <c r="C11" s="135" t="s">
        <v>36</v>
      </c>
      <c r="D11" s="136"/>
      <c r="E11" s="136"/>
      <c r="F11" s="156"/>
      <c r="G11" s="39" t="s">
        <v>121</v>
      </c>
      <c r="H11" s="40"/>
      <c r="I11" s="41"/>
      <c r="J11" s="8"/>
      <c r="K11" s="77" t="s">
        <v>31</v>
      </c>
      <c r="L11" s="28"/>
      <c r="M11" s="28"/>
      <c r="N11" s="28"/>
      <c r="O11" s="28" t="s">
        <v>62</v>
      </c>
      <c r="P11" s="78">
        <v>2.25</v>
      </c>
      <c r="Q11" s="78">
        <v>27</v>
      </c>
      <c r="R11" s="79">
        <f>SUM(L11:N11)</f>
        <v>0</v>
      </c>
      <c r="S11" s="29">
        <f>R11*P11</f>
        <v>0</v>
      </c>
    </row>
    <row r="12" spans="2:19" ht="15.75" customHeight="1">
      <c r="B12" s="5">
        <v>10</v>
      </c>
      <c r="C12" s="135" t="s">
        <v>67</v>
      </c>
      <c r="D12" s="136"/>
      <c r="E12" s="136"/>
      <c r="F12" s="156"/>
      <c r="G12" s="39" t="s">
        <v>118</v>
      </c>
      <c r="H12" s="40"/>
      <c r="I12" s="41"/>
      <c r="J12" s="8"/>
      <c r="K12" s="77" t="s">
        <v>76</v>
      </c>
      <c r="L12" s="28"/>
      <c r="M12" s="28"/>
      <c r="N12" s="28"/>
      <c r="O12" s="28"/>
      <c r="P12" s="78">
        <v>3.25</v>
      </c>
      <c r="Q12" s="78">
        <v>39</v>
      </c>
      <c r="R12" s="79">
        <f>SUM(L12:O12)</f>
        <v>0</v>
      </c>
      <c r="S12" s="29">
        <f>R12*P12</f>
        <v>0</v>
      </c>
    </row>
    <row r="13" spans="2:19" ht="15.75" customHeight="1" thickBot="1">
      <c r="B13" s="5">
        <v>11</v>
      </c>
      <c r="C13" s="135" t="s">
        <v>20</v>
      </c>
      <c r="D13" s="136"/>
      <c r="E13" s="136"/>
      <c r="F13" s="156"/>
      <c r="G13" s="164" t="s">
        <v>89</v>
      </c>
      <c r="H13" s="165"/>
      <c r="I13" s="166"/>
      <c r="J13" s="8"/>
      <c r="K13" s="94" t="s">
        <v>75</v>
      </c>
      <c r="L13" s="95"/>
      <c r="M13" s="95"/>
      <c r="N13" s="95"/>
      <c r="O13" s="95"/>
      <c r="P13" s="96">
        <v>3.25</v>
      </c>
      <c r="Q13" s="96">
        <v>39</v>
      </c>
      <c r="R13" s="97">
        <f>SUM(L13:O13)</f>
        <v>0</v>
      </c>
      <c r="S13" s="98">
        <f>R13*P13</f>
        <v>0</v>
      </c>
    </row>
    <row r="14" spans="2:19" ht="15.75" customHeight="1" thickBot="1">
      <c r="B14" s="5">
        <v>13</v>
      </c>
      <c r="C14" s="135" t="s">
        <v>49</v>
      </c>
      <c r="D14" s="136"/>
      <c r="E14" s="136"/>
      <c r="F14" s="156"/>
      <c r="G14" s="161" t="s">
        <v>119</v>
      </c>
      <c r="H14" s="162"/>
      <c r="I14" s="163"/>
      <c r="J14" s="8"/>
      <c r="K14" s="99" t="s">
        <v>70</v>
      </c>
      <c r="L14" s="100" t="s">
        <v>71</v>
      </c>
      <c r="M14" s="101"/>
      <c r="N14" s="100" t="s">
        <v>72</v>
      </c>
      <c r="O14" s="100"/>
      <c r="P14" s="105" t="s">
        <v>43</v>
      </c>
      <c r="Q14" s="106"/>
      <c r="R14" s="100">
        <f>M14+O14</f>
        <v>0</v>
      </c>
      <c r="S14" s="241">
        <f>R14*3.5</f>
        <v>0</v>
      </c>
    </row>
    <row r="15" spans="2:19" ht="15.75" customHeight="1" thickBot="1" thickTop="1">
      <c r="B15" s="5" t="s">
        <v>24</v>
      </c>
      <c r="C15" s="135" t="s">
        <v>61</v>
      </c>
      <c r="D15" s="136"/>
      <c r="E15" s="136"/>
      <c r="F15" s="136"/>
      <c r="G15" s="157"/>
      <c r="H15" s="157"/>
      <c r="I15" s="158"/>
      <c r="J15" s="8"/>
      <c r="K15" s="80" t="s">
        <v>73</v>
      </c>
      <c r="L15" s="81" t="s">
        <v>71</v>
      </c>
      <c r="M15" s="82"/>
      <c r="N15" s="81" t="s">
        <v>72</v>
      </c>
      <c r="O15" s="81"/>
      <c r="P15" s="183" t="s">
        <v>129</v>
      </c>
      <c r="Q15" s="184"/>
      <c r="R15" s="81">
        <f>M15+O15</f>
        <v>0</v>
      </c>
      <c r="S15" s="216">
        <f>R15*3.25</f>
        <v>0</v>
      </c>
    </row>
    <row r="16" spans="2:19" ht="15.75" customHeight="1">
      <c r="B16" s="5">
        <v>14</v>
      </c>
      <c r="C16" s="135" t="s">
        <v>22</v>
      </c>
      <c r="D16" s="136"/>
      <c r="E16" s="136"/>
      <c r="F16" s="136"/>
      <c r="G16" s="147"/>
      <c r="H16" s="147"/>
      <c r="I16" s="148"/>
      <c r="J16" s="8"/>
      <c r="K16" s="83" t="s">
        <v>65</v>
      </c>
      <c r="L16" s="84" t="s">
        <v>144</v>
      </c>
      <c r="M16" s="85"/>
      <c r="N16" s="85"/>
      <c r="O16" s="85"/>
      <c r="P16" s="85"/>
      <c r="Q16" s="86"/>
      <c r="R16" s="79"/>
      <c r="S16" s="29">
        <f>R16*45</f>
        <v>0</v>
      </c>
    </row>
    <row r="17" spans="2:19" ht="15.75" customHeight="1">
      <c r="B17" s="5" t="s">
        <v>28</v>
      </c>
      <c r="C17" s="135" t="s">
        <v>25</v>
      </c>
      <c r="D17" s="136"/>
      <c r="E17" s="136"/>
      <c r="F17" s="136"/>
      <c r="G17" s="147"/>
      <c r="H17" s="147"/>
      <c r="I17" s="148"/>
      <c r="J17" s="8"/>
      <c r="K17" s="83" t="s">
        <v>60</v>
      </c>
      <c r="L17" s="84" t="s">
        <v>143</v>
      </c>
      <c r="M17" s="85"/>
      <c r="N17" s="85"/>
      <c r="O17" s="85"/>
      <c r="P17" s="85"/>
      <c r="Q17" s="86"/>
      <c r="R17" s="79"/>
      <c r="S17" s="29">
        <f>R17*82</f>
        <v>0</v>
      </c>
    </row>
    <row r="18" spans="2:19" ht="15.75" customHeight="1">
      <c r="B18" s="5">
        <v>15</v>
      </c>
      <c r="C18" s="135" t="s">
        <v>29</v>
      </c>
      <c r="D18" s="136"/>
      <c r="E18" s="136"/>
      <c r="F18" s="136"/>
      <c r="G18" s="147"/>
      <c r="H18" s="147"/>
      <c r="I18" s="148"/>
      <c r="J18" s="6"/>
      <c r="K18" s="83" t="s">
        <v>59</v>
      </c>
      <c r="L18" s="87" t="s">
        <v>140</v>
      </c>
      <c r="M18" s="88"/>
      <c r="N18" s="88"/>
      <c r="O18" s="88"/>
      <c r="P18" s="88"/>
      <c r="Q18" s="89"/>
      <c r="R18" s="79"/>
      <c r="S18" s="29">
        <f>R18*58</f>
        <v>0</v>
      </c>
    </row>
    <row r="19" spans="2:19" ht="15.75" customHeight="1">
      <c r="B19" s="5">
        <v>16</v>
      </c>
      <c r="C19" s="135" t="s">
        <v>37</v>
      </c>
      <c r="D19" s="136"/>
      <c r="E19" s="136"/>
      <c r="F19" s="136"/>
      <c r="G19" s="147"/>
      <c r="H19" s="147"/>
      <c r="I19" s="148"/>
      <c r="J19" s="6"/>
      <c r="K19" s="83" t="s">
        <v>77</v>
      </c>
      <c r="L19" s="87" t="s">
        <v>141</v>
      </c>
      <c r="M19" s="88"/>
      <c r="N19" s="88"/>
      <c r="O19" s="88"/>
      <c r="P19" s="88"/>
      <c r="Q19" s="89"/>
      <c r="R19" s="79"/>
      <c r="S19" s="29">
        <f>R19*29</f>
        <v>0</v>
      </c>
    </row>
    <row r="20" spans="2:19" ht="15.75" customHeight="1" thickBot="1">
      <c r="B20" s="5">
        <v>17</v>
      </c>
      <c r="C20" s="135" t="s">
        <v>48</v>
      </c>
      <c r="D20" s="136"/>
      <c r="E20" s="136"/>
      <c r="F20" s="136"/>
      <c r="G20" s="147"/>
      <c r="H20" s="147"/>
      <c r="I20" s="148"/>
      <c r="J20" s="6"/>
      <c r="K20" s="90" t="s">
        <v>64</v>
      </c>
      <c r="L20" s="91" t="s">
        <v>142</v>
      </c>
      <c r="M20" s="92"/>
      <c r="N20" s="92"/>
      <c r="O20" s="92"/>
      <c r="P20" s="92"/>
      <c r="Q20" s="93"/>
      <c r="R20" s="79"/>
      <c r="S20" s="29">
        <f>R20*25</f>
        <v>0</v>
      </c>
    </row>
    <row r="21" spans="2:19" ht="15.75" customHeight="1">
      <c r="B21" s="151" t="s">
        <v>55</v>
      </c>
      <c r="C21" s="152"/>
      <c r="D21" s="152"/>
      <c r="E21" s="152"/>
      <c r="F21" s="152"/>
      <c r="G21" s="152"/>
      <c r="H21" s="153"/>
      <c r="I21" s="154">
        <f>SUM(J4:J20)</f>
        <v>0</v>
      </c>
      <c r="J21" s="155"/>
      <c r="K21" s="217" t="s">
        <v>100</v>
      </c>
      <c r="L21" s="218"/>
      <c r="M21" s="218"/>
      <c r="N21" s="218"/>
      <c r="O21" s="218"/>
      <c r="P21" s="218"/>
      <c r="Q21" s="218"/>
      <c r="R21" s="218"/>
      <c r="S21" s="219"/>
    </row>
    <row r="22" spans="2:19" ht="15.75" customHeight="1">
      <c r="B22" s="172" t="s">
        <v>56</v>
      </c>
      <c r="C22" s="173"/>
      <c r="D22" s="173"/>
      <c r="E22" s="173"/>
      <c r="F22" s="173"/>
      <c r="G22" s="173"/>
      <c r="H22" s="174"/>
      <c r="I22" s="175"/>
      <c r="J22" s="176"/>
      <c r="K22" s="102" t="s">
        <v>102</v>
      </c>
      <c r="L22" s="103"/>
      <c r="M22" s="220"/>
      <c r="N22" s="229"/>
      <c r="O22" s="231" t="s">
        <v>103</v>
      </c>
      <c r="P22" s="103"/>
      <c r="Q22" s="221"/>
      <c r="R22" s="232"/>
      <c r="S22" s="235">
        <f>12*(N22+R22+N23+R23)</f>
        <v>0</v>
      </c>
    </row>
    <row r="23" spans="2:19" ht="15.75" customHeight="1" thickBot="1">
      <c r="B23" s="177" t="s">
        <v>27</v>
      </c>
      <c r="C23" s="178"/>
      <c r="D23" s="178"/>
      <c r="E23" s="178"/>
      <c r="F23" s="178"/>
      <c r="G23" s="178"/>
      <c r="H23" s="179"/>
      <c r="I23" s="133">
        <f>I21*I22</f>
        <v>0</v>
      </c>
      <c r="J23" s="134"/>
      <c r="K23" s="222" t="s">
        <v>101</v>
      </c>
      <c r="L23" s="223"/>
      <c r="M23" s="224"/>
      <c r="N23" s="230"/>
      <c r="O23" s="233" t="s">
        <v>104</v>
      </c>
      <c r="P23" s="223"/>
      <c r="Q23" s="225"/>
      <c r="R23" s="234"/>
      <c r="S23" s="236"/>
    </row>
    <row r="24" spans="2:19" ht="15.75" customHeight="1">
      <c r="B24" s="145" t="s">
        <v>132</v>
      </c>
      <c r="C24" s="146"/>
      <c r="D24" s="146"/>
      <c r="E24" s="146"/>
      <c r="F24" s="146"/>
      <c r="G24" s="146"/>
      <c r="H24" s="146"/>
      <c r="I24" s="146"/>
      <c r="J24" s="146"/>
      <c r="K24" s="217" t="s">
        <v>92</v>
      </c>
      <c r="L24" s="218"/>
      <c r="M24" s="218"/>
      <c r="N24" s="218"/>
      <c r="O24" s="218"/>
      <c r="P24" s="218"/>
      <c r="Q24" s="218"/>
      <c r="R24" s="218"/>
      <c r="S24" s="219"/>
    </row>
    <row r="25" spans="2:19" ht="15.75" customHeight="1">
      <c r="B25" s="7" t="s">
        <v>16</v>
      </c>
      <c r="C25" s="61" t="s">
        <v>17</v>
      </c>
      <c r="D25" s="62"/>
      <c r="E25" s="62"/>
      <c r="F25" s="62"/>
      <c r="G25" s="62"/>
      <c r="H25" s="62"/>
      <c r="I25" s="63"/>
      <c r="J25" s="9"/>
      <c r="K25" s="27" t="s">
        <v>32</v>
      </c>
      <c r="L25" s="30" t="s">
        <v>123</v>
      </c>
      <c r="M25" s="31"/>
      <c r="N25" s="31"/>
      <c r="O25" s="31"/>
      <c r="P25" s="31"/>
      <c r="Q25" s="32"/>
      <c r="R25" s="28"/>
      <c r="S25" s="29">
        <f>R25*55</f>
        <v>0</v>
      </c>
    </row>
    <row r="26" spans="2:19" ht="15.75" customHeight="1">
      <c r="B26" s="64" t="s">
        <v>18</v>
      </c>
      <c r="C26" s="65" t="s">
        <v>19</v>
      </c>
      <c r="D26" s="66"/>
      <c r="E26" s="66"/>
      <c r="F26" s="66"/>
      <c r="G26" s="66"/>
      <c r="H26" s="66"/>
      <c r="I26" s="67"/>
      <c r="J26" s="9"/>
      <c r="K26" s="27" t="s">
        <v>91</v>
      </c>
      <c r="L26" s="227" t="s">
        <v>126</v>
      </c>
      <c r="M26" s="226"/>
      <c r="N26" s="226"/>
      <c r="O26" s="226"/>
      <c r="P26" s="226"/>
      <c r="Q26" s="228"/>
      <c r="R26" s="79"/>
      <c r="S26" s="29">
        <f>R26*28</f>
        <v>0</v>
      </c>
    </row>
    <row r="27" spans="2:19" ht="15.75" customHeight="1">
      <c r="B27" s="27" t="s">
        <v>50</v>
      </c>
      <c r="C27" s="65" t="s">
        <v>57</v>
      </c>
      <c r="D27" s="66"/>
      <c r="E27" s="66"/>
      <c r="F27" s="66"/>
      <c r="G27" s="66"/>
      <c r="H27" s="66"/>
      <c r="I27" s="67"/>
      <c r="J27" s="10"/>
      <c r="K27" s="237" t="s">
        <v>127</v>
      </c>
      <c r="L27" s="238" t="s">
        <v>128</v>
      </c>
      <c r="M27" s="239"/>
      <c r="N27" s="239"/>
      <c r="O27" s="239"/>
      <c r="P27" s="239"/>
      <c r="Q27" s="240"/>
      <c r="R27" s="97"/>
      <c r="S27" s="98">
        <f>R27*28</f>
        <v>0</v>
      </c>
    </row>
    <row r="28" spans="2:19" ht="15.75" customHeight="1">
      <c r="B28" s="64" t="s">
        <v>34</v>
      </c>
      <c r="C28" s="65" t="s">
        <v>68</v>
      </c>
      <c r="D28" s="66"/>
      <c r="E28" s="66"/>
      <c r="F28" s="66"/>
      <c r="G28" s="68"/>
      <c r="H28" s="68"/>
      <c r="I28" s="69"/>
      <c r="J28" s="10"/>
      <c r="K28" s="102"/>
      <c r="L28" s="103"/>
      <c r="M28" s="103"/>
      <c r="N28" s="103"/>
      <c r="O28" s="103"/>
      <c r="P28" s="103"/>
      <c r="Q28" s="103"/>
      <c r="R28" s="103"/>
      <c r="S28" s="104"/>
    </row>
    <row r="29" spans="2:19" ht="15.75" customHeight="1">
      <c r="B29" s="7" t="s">
        <v>21</v>
      </c>
      <c r="C29" s="61" t="s">
        <v>130</v>
      </c>
      <c r="D29" s="62"/>
      <c r="E29" s="62"/>
      <c r="F29" s="62"/>
      <c r="G29" s="57"/>
      <c r="H29" s="76"/>
      <c r="I29" s="58"/>
      <c r="J29" s="10"/>
      <c r="K29" s="102"/>
      <c r="L29" s="103"/>
      <c r="M29" s="103"/>
      <c r="N29" s="103"/>
      <c r="O29" s="103"/>
      <c r="P29" s="103"/>
      <c r="Q29" s="103"/>
      <c r="R29" s="103"/>
      <c r="S29" s="104"/>
    </row>
    <row r="30" spans="2:19" ht="15.75" customHeight="1" thickBot="1">
      <c r="B30" s="7" t="s">
        <v>2</v>
      </c>
      <c r="C30" s="61" t="s">
        <v>51</v>
      </c>
      <c r="D30" s="62"/>
      <c r="E30" s="62"/>
      <c r="F30" s="62"/>
      <c r="G30" s="140"/>
      <c r="H30" s="140"/>
      <c r="I30" s="141"/>
      <c r="J30" s="10"/>
      <c r="K30" s="159"/>
      <c r="L30" s="160"/>
      <c r="M30" s="160"/>
      <c r="N30" s="160"/>
      <c r="O30" s="160"/>
      <c r="P30" s="160"/>
      <c r="Q30" s="160"/>
      <c r="R30" s="160"/>
      <c r="S30" s="182"/>
    </row>
    <row r="31" spans="2:19" ht="15.75" customHeight="1" thickTop="1">
      <c r="B31" s="7" t="s">
        <v>0</v>
      </c>
      <c r="C31" s="61" t="s">
        <v>52</v>
      </c>
      <c r="D31" s="62"/>
      <c r="E31" s="62"/>
      <c r="F31" s="62"/>
      <c r="G31" s="142" t="s">
        <v>82</v>
      </c>
      <c r="H31" s="143"/>
      <c r="I31" s="144"/>
      <c r="J31" s="10"/>
      <c r="K31" s="159"/>
      <c r="L31" s="160"/>
      <c r="M31" s="160"/>
      <c r="N31" s="160"/>
      <c r="O31" s="160"/>
      <c r="P31" s="160"/>
      <c r="Q31" s="160"/>
      <c r="R31" s="160"/>
      <c r="S31" s="182"/>
    </row>
    <row r="32" spans="2:19" ht="15.75" customHeight="1">
      <c r="B32" s="7" t="s">
        <v>5</v>
      </c>
      <c r="C32" s="54" t="s">
        <v>6</v>
      </c>
      <c r="D32" s="55"/>
      <c r="E32" s="55"/>
      <c r="F32" s="55"/>
      <c r="G32" s="70" t="s">
        <v>122</v>
      </c>
      <c r="H32" s="71"/>
      <c r="I32" s="72"/>
      <c r="J32" s="10"/>
      <c r="K32" s="110"/>
      <c r="L32" s="111"/>
      <c r="M32" s="111"/>
      <c r="N32" s="111"/>
      <c r="O32" s="111"/>
      <c r="P32" s="111"/>
      <c r="Q32" s="111"/>
      <c r="R32" s="111"/>
      <c r="S32" s="112"/>
    </row>
    <row r="33" spans="2:19" ht="15.75" customHeight="1">
      <c r="B33" s="7" t="s">
        <v>13</v>
      </c>
      <c r="C33" s="52" t="s">
        <v>14</v>
      </c>
      <c r="D33" s="53"/>
      <c r="E33" s="53"/>
      <c r="F33" s="53"/>
      <c r="G33" s="70" t="s">
        <v>147</v>
      </c>
      <c r="H33" s="71"/>
      <c r="I33" s="72"/>
      <c r="J33" s="11"/>
      <c r="K33" s="185" t="s">
        <v>110</v>
      </c>
      <c r="L33" s="186"/>
      <c r="M33" s="186"/>
      <c r="N33" s="186"/>
      <c r="O33" s="186"/>
      <c r="P33" s="186"/>
      <c r="Q33" s="186"/>
      <c r="R33" s="186"/>
      <c r="S33" s="187"/>
    </row>
    <row r="34" spans="2:19" ht="15.75" customHeight="1">
      <c r="B34" s="7" t="s">
        <v>35</v>
      </c>
      <c r="C34" s="61" t="s">
        <v>33</v>
      </c>
      <c r="D34" s="62"/>
      <c r="E34" s="62"/>
      <c r="F34" s="62"/>
      <c r="G34" s="70" t="s">
        <v>134</v>
      </c>
      <c r="H34" s="71"/>
      <c r="I34" s="72"/>
      <c r="J34" s="12"/>
      <c r="K34" s="188"/>
      <c r="L34" s="189"/>
      <c r="M34" s="189"/>
      <c r="N34" s="189"/>
      <c r="O34" s="189"/>
      <c r="P34" s="189"/>
      <c r="Q34" s="189"/>
      <c r="R34" s="189"/>
      <c r="S34" s="190"/>
    </row>
    <row r="35" spans="2:19" ht="15.75" customHeight="1" thickBot="1">
      <c r="B35" s="7" t="s">
        <v>66</v>
      </c>
      <c r="C35" s="61" t="s">
        <v>133</v>
      </c>
      <c r="D35" s="62"/>
      <c r="E35" s="62"/>
      <c r="F35" s="62"/>
      <c r="G35" s="73" t="s">
        <v>135</v>
      </c>
      <c r="H35" s="74"/>
      <c r="I35" s="75"/>
      <c r="J35" s="12"/>
      <c r="K35" s="169" t="s">
        <v>139</v>
      </c>
      <c r="L35" s="170"/>
      <c r="M35" s="170"/>
      <c r="N35" s="170"/>
      <c r="O35" s="170"/>
      <c r="P35" s="170"/>
      <c r="Q35" s="170"/>
      <c r="R35" s="170"/>
      <c r="S35" s="171"/>
    </row>
    <row r="36" spans="2:19" ht="15.75" customHeight="1" thickTop="1">
      <c r="B36" s="7" t="s">
        <v>38</v>
      </c>
      <c r="C36" s="61" t="s">
        <v>40</v>
      </c>
      <c r="D36" s="62"/>
      <c r="E36" s="62"/>
      <c r="F36" s="62"/>
      <c r="G36" s="59"/>
      <c r="H36" s="59"/>
      <c r="I36" s="60"/>
      <c r="J36" s="9"/>
      <c r="K36" s="169" t="s">
        <v>136</v>
      </c>
      <c r="L36" s="170"/>
      <c r="M36" s="170"/>
      <c r="N36" s="170"/>
      <c r="O36" s="170"/>
      <c r="P36" s="170"/>
      <c r="Q36" s="170"/>
      <c r="R36" s="170"/>
      <c r="S36" s="171"/>
    </row>
    <row r="37" spans="2:19" ht="15.75" customHeight="1">
      <c r="B37" s="7" t="s">
        <v>4</v>
      </c>
      <c r="C37" s="61" t="s">
        <v>39</v>
      </c>
      <c r="D37" s="62"/>
      <c r="E37" s="62"/>
      <c r="F37" s="62"/>
      <c r="G37" s="62"/>
      <c r="H37" s="62"/>
      <c r="I37" s="63"/>
      <c r="J37" s="9"/>
      <c r="K37" s="169" t="s">
        <v>109</v>
      </c>
      <c r="L37" s="170"/>
      <c r="M37" s="170"/>
      <c r="N37" s="170"/>
      <c r="O37" s="170"/>
      <c r="P37" s="170"/>
      <c r="Q37" s="170"/>
      <c r="R37" s="170"/>
      <c r="S37" s="171"/>
    </row>
    <row r="38" spans="2:19" ht="15.75" customHeight="1">
      <c r="B38" s="7" t="s">
        <v>10</v>
      </c>
      <c r="C38" s="52" t="s">
        <v>11</v>
      </c>
      <c r="D38" s="53"/>
      <c r="E38" s="53"/>
      <c r="F38" s="53"/>
      <c r="G38" s="59"/>
      <c r="H38" s="59"/>
      <c r="I38" s="60"/>
      <c r="J38" s="9"/>
      <c r="K38" s="169" t="s">
        <v>137</v>
      </c>
      <c r="L38" s="170"/>
      <c r="M38" s="170"/>
      <c r="N38" s="170"/>
      <c r="O38" s="170"/>
      <c r="P38" s="170"/>
      <c r="Q38" s="170"/>
      <c r="R38" s="170"/>
      <c r="S38" s="171"/>
    </row>
    <row r="39" spans="2:19" ht="15.75" customHeight="1" thickBot="1">
      <c r="B39" s="13" t="s">
        <v>23</v>
      </c>
      <c r="C39" s="14"/>
      <c r="D39" s="14"/>
      <c r="E39" s="14"/>
      <c r="F39" s="14"/>
      <c r="G39" s="14"/>
      <c r="H39" s="15"/>
      <c r="I39" s="180">
        <f>SUM(J25:J38)</f>
        <v>0</v>
      </c>
      <c r="J39" s="181"/>
      <c r="K39" s="193" t="s">
        <v>138</v>
      </c>
      <c r="L39" s="194"/>
      <c r="M39" s="194"/>
      <c r="N39" s="194"/>
      <c r="O39" s="194"/>
      <c r="P39" s="194"/>
      <c r="Q39" s="194"/>
      <c r="R39" s="194"/>
      <c r="S39" s="195"/>
    </row>
    <row r="40" spans="2:19" ht="15.75" customHeight="1">
      <c r="B40" s="13" t="s">
        <v>26</v>
      </c>
      <c r="C40" s="14"/>
      <c r="D40" s="14"/>
      <c r="E40" s="14"/>
      <c r="F40" s="14"/>
      <c r="G40" s="14"/>
      <c r="H40" s="15"/>
      <c r="I40" s="175"/>
      <c r="J40" s="176"/>
      <c r="K40" s="196"/>
      <c r="L40" s="197"/>
      <c r="M40" s="197"/>
      <c r="N40" s="197"/>
      <c r="O40" s="197"/>
      <c r="P40" s="197"/>
      <c r="Q40" s="197"/>
      <c r="R40" s="197"/>
      <c r="S40" s="197"/>
    </row>
    <row r="41" spans="2:19" ht="15.75" customHeight="1" thickBot="1">
      <c r="B41" s="16" t="s">
        <v>27</v>
      </c>
      <c r="C41" s="17"/>
      <c r="D41" s="17"/>
      <c r="E41" s="17"/>
      <c r="F41" s="17"/>
      <c r="G41" s="17"/>
      <c r="H41" s="18"/>
      <c r="I41" s="167">
        <f>I40*I39</f>
        <v>0</v>
      </c>
      <c r="J41" s="168"/>
      <c r="K41" s="207" t="s">
        <v>94</v>
      </c>
      <c r="L41" s="208"/>
      <c r="M41" s="208"/>
      <c r="N41" s="209" t="s">
        <v>93</v>
      </c>
      <c r="O41" s="210"/>
      <c r="P41" s="210"/>
      <c r="Q41" s="207" t="s">
        <v>81</v>
      </c>
      <c r="R41" s="208"/>
      <c r="S41" s="208"/>
    </row>
    <row r="42" spans="2:19" ht="15" customHeight="1" thickBot="1">
      <c r="B42" s="33"/>
      <c r="C42" s="34"/>
      <c r="D42" s="34"/>
      <c r="E42" s="34"/>
      <c r="F42" s="34"/>
      <c r="G42" s="34"/>
      <c r="H42" s="34"/>
      <c r="I42" s="35"/>
      <c r="J42" s="36"/>
      <c r="K42" s="207"/>
      <c r="L42" s="107"/>
      <c r="M42" s="107"/>
      <c r="N42" s="209"/>
      <c r="O42" s="107"/>
      <c r="P42" s="107"/>
      <c r="Q42" s="207"/>
      <c r="R42" s="107" t="s">
        <v>74</v>
      </c>
      <c r="S42" s="107"/>
    </row>
    <row r="43" spans="2:19" ht="22.5" customHeight="1" thickBot="1">
      <c r="B43" s="24" t="s">
        <v>105</v>
      </c>
      <c r="C43" s="191"/>
      <c r="D43" s="191"/>
      <c r="E43" s="191"/>
      <c r="F43" s="191"/>
      <c r="G43" s="191"/>
      <c r="H43" s="37" t="s">
        <v>106</v>
      </c>
      <c r="I43" s="192"/>
      <c r="J43" s="192"/>
      <c r="K43" s="42"/>
      <c r="L43" s="43"/>
      <c r="M43" s="44" t="s">
        <v>78</v>
      </c>
      <c r="N43" s="45"/>
      <c r="O43" s="43"/>
      <c r="P43" s="205" t="s">
        <v>96</v>
      </c>
      <c r="Q43" s="205"/>
      <c r="R43" s="56"/>
      <c r="S43" s="49" t="s">
        <v>111</v>
      </c>
    </row>
    <row r="44" spans="2:17" ht="22.5" customHeight="1">
      <c r="B44" s="20" t="s">
        <v>44</v>
      </c>
      <c r="C44" s="200"/>
      <c r="D44" s="200"/>
      <c r="E44" s="200"/>
      <c r="F44" s="200"/>
      <c r="G44" s="200"/>
      <c r="H44" s="200"/>
      <c r="I44" s="200"/>
      <c r="J44" s="200"/>
      <c r="K44" s="206" t="s">
        <v>99</v>
      </c>
      <c r="L44" s="206"/>
      <c r="M44" s="206"/>
      <c r="N44" s="206"/>
      <c r="O44" s="206"/>
      <c r="P44" s="206"/>
      <c r="Q44" s="46"/>
    </row>
    <row r="45" spans="2:19" ht="22.5" customHeight="1">
      <c r="B45" s="20" t="s">
        <v>45</v>
      </c>
      <c r="C45" s="200"/>
      <c r="D45" s="200"/>
      <c r="E45" s="200"/>
      <c r="F45" s="200"/>
      <c r="G45" s="200"/>
      <c r="H45" s="200"/>
      <c r="I45" s="200"/>
      <c r="J45" s="200"/>
      <c r="K45" s="38"/>
      <c r="L45" s="38"/>
      <c r="M45" s="38"/>
      <c r="N45" s="38"/>
      <c r="O45" s="38"/>
      <c r="P45" s="125" t="s">
        <v>98</v>
      </c>
      <c r="Q45" s="126"/>
      <c r="R45" s="120">
        <f>I23+I41+SUM(S5:S28)</f>
        <v>0</v>
      </c>
      <c r="S45" s="121"/>
    </row>
    <row r="46" spans="2:19" ht="22.5" customHeight="1" thickBot="1">
      <c r="B46" s="20" t="s">
        <v>46</v>
      </c>
      <c r="C46" s="200"/>
      <c r="D46" s="200"/>
      <c r="E46" s="200"/>
      <c r="F46" s="200"/>
      <c r="G46" s="200"/>
      <c r="H46" s="20" t="s">
        <v>63</v>
      </c>
      <c r="I46" s="199"/>
      <c r="J46" s="199"/>
      <c r="K46" s="201" t="s">
        <v>113</v>
      </c>
      <c r="L46" s="201"/>
      <c r="M46" s="201"/>
      <c r="N46" s="202"/>
      <c r="O46" s="203"/>
      <c r="P46" s="47"/>
      <c r="Q46" s="25" t="s">
        <v>95</v>
      </c>
      <c r="R46" s="122"/>
      <c r="S46" s="121"/>
    </row>
    <row r="47" spans="2:19" ht="22.5" customHeight="1" thickBot="1">
      <c r="B47" s="24" t="s">
        <v>47</v>
      </c>
      <c r="C47" s="198"/>
      <c r="D47" s="198"/>
      <c r="E47" s="198"/>
      <c r="F47" s="37" t="s">
        <v>69</v>
      </c>
      <c r="G47" s="198"/>
      <c r="H47" s="198"/>
      <c r="I47" s="198"/>
      <c r="J47" s="198"/>
      <c r="K47" s="204" t="s">
        <v>114</v>
      </c>
      <c r="L47" s="204"/>
      <c r="M47" s="204"/>
      <c r="N47" s="204"/>
      <c r="O47" s="204"/>
      <c r="P47" s="47"/>
      <c r="Q47" s="26" t="s">
        <v>112</v>
      </c>
      <c r="R47" s="123"/>
      <c r="S47" s="124"/>
    </row>
    <row r="48" spans="2:19" ht="22.5" customHeight="1" thickBot="1">
      <c r="B48" s="20" t="s">
        <v>107</v>
      </c>
      <c r="C48" s="22"/>
      <c r="D48" s="22"/>
      <c r="E48" s="22"/>
      <c r="F48" s="22"/>
      <c r="G48" s="22"/>
      <c r="H48" s="22"/>
      <c r="I48" s="22"/>
      <c r="J48" s="22"/>
      <c r="K48" s="48"/>
      <c r="L48" s="51" t="s">
        <v>115</v>
      </c>
      <c r="M48" s="108" t="s">
        <v>116</v>
      </c>
      <c r="N48" s="108"/>
      <c r="O48" s="109"/>
      <c r="P48" s="23"/>
      <c r="Q48" s="50" t="s">
        <v>97</v>
      </c>
      <c r="R48" s="118">
        <f>SUM(R45:S47)</f>
        <v>0</v>
      </c>
      <c r="S48" s="119"/>
    </row>
    <row r="49" ht="6.75" customHeight="1"/>
    <row r="50" ht="6.75" customHeight="1"/>
    <row r="51" ht="6.75" customHeight="1"/>
    <row r="52" ht="7.5" customHeight="1"/>
    <row r="53" ht="7.5" customHeight="1"/>
    <row r="54" ht="7.5" customHeight="1"/>
  </sheetData>
  <mergeCells count="99">
    <mergeCell ref="N46:O46"/>
    <mergeCell ref="K47:O47"/>
    <mergeCell ref="C45:J45"/>
    <mergeCell ref="C44:J44"/>
    <mergeCell ref="P43:Q43"/>
    <mergeCell ref="K44:P44"/>
    <mergeCell ref="C47:E47"/>
    <mergeCell ref="G47:J47"/>
    <mergeCell ref="I46:J46"/>
    <mergeCell ref="C46:G46"/>
    <mergeCell ref="K46:M46"/>
    <mergeCell ref="C43:G43"/>
    <mergeCell ref="I43:J43"/>
    <mergeCell ref="K38:S38"/>
    <mergeCell ref="K39:S39"/>
    <mergeCell ref="K40:S40"/>
    <mergeCell ref="K41:K42"/>
    <mergeCell ref="L41:M41"/>
    <mergeCell ref="N41:N42"/>
    <mergeCell ref="O41:P41"/>
    <mergeCell ref="Q41:Q42"/>
    <mergeCell ref="R41:S41"/>
    <mergeCell ref="R42:S42"/>
    <mergeCell ref="O42:P42"/>
    <mergeCell ref="I41:J41"/>
    <mergeCell ref="K35:S35"/>
    <mergeCell ref="B22:H22"/>
    <mergeCell ref="I22:J22"/>
    <mergeCell ref="B23:H23"/>
    <mergeCell ref="I39:J39"/>
    <mergeCell ref="I40:J40"/>
    <mergeCell ref="K31:S31"/>
    <mergeCell ref="K30:S30"/>
    <mergeCell ref="K33:S34"/>
    <mergeCell ref="K36:S36"/>
    <mergeCell ref="K37:S37"/>
    <mergeCell ref="K22:M22"/>
    <mergeCell ref="O22:Q22"/>
    <mergeCell ref="K23:M23"/>
    <mergeCell ref="C6:F6"/>
    <mergeCell ref="G14:I14"/>
    <mergeCell ref="G16:I16"/>
    <mergeCell ref="G17:I17"/>
    <mergeCell ref="G13:I13"/>
    <mergeCell ref="P14:Q14"/>
    <mergeCell ref="P15:Q15"/>
    <mergeCell ref="C9:F9"/>
    <mergeCell ref="C14:F14"/>
    <mergeCell ref="C16:F16"/>
    <mergeCell ref="C15:F15"/>
    <mergeCell ref="B3:J3"/>
    <mergeCell ref="K3:S3"/>
    <mergeCell ref="C5:F5"/>
    <mergeCell ref="C4:F4"/>
    <mergeCell ref="C12:F12"/>
    <mergeCell ref="C11:F11"/>
    <mergeCell ref="C10:F10"/>
    <mergeCell ref="G18:I18"/>
    <mergeCell ref="G19:I19"/>
    <mergeCell ref="G15:I15"/>
    <mergeCell ref="B2:S2"/>
    <mergeCell ref="G30:I30"/>
    <mergeCell ref="G31:I31"/>
    <mergeCell ref="B24:J24"/>
    <mergeCell ref="G20:I20"/>
    <mergeCell ref="C20:F20"/>
    <mergeCell ref="C19:F19"/>
    <mergeCell ref="C18:F18"/>
    <mergeCell ref="G4:I4"/>
    <mergeCell ref="B21:H21"/>
    <mergeCell ref="I21:J21"/>
    <mergeCell ref="C8:F8"/>
    <mergeCell ref="C7:F7"/>
    <mergeCell ref="C13:F13"/>
    <mergeCell ref="M48:O48"/>
    <mergeCell ref="K32:S32"/>
    <mergeCell ref="B1:O1"/>
    <mergeCell ref="P1:Q1"/>
    <mergeCell ref="R1:S1"/>
    <mergeCell ref="R48:S48"/>
    <mergeCell ref="R45:S45"/>
    <mergeCell ref="R46:S46"/>
    <mergeCell ref="R47:S47"/>
    <mergeCell ref="P45:Q45"/>
    <mergeCell ref="G6:I6"/>
    <mergeCell ref="G7:I7"/>
    <mergeCell ref="I23:J23"/>
    <mergeCell ref="C17:F17"/>
    <mergeCell ref="G5:I5"/>
    <mergeCell ref="G8:I8"/>
    <mergeCell ref="K29:S29"/>
    <mergeCell ref="K28:S28"/>
    <mergeCell ref="L42:M42"/>
    <mergeCell ref="K21:S21"/>
    <mergeCell ref="O23:Q23"/>
    <mergeCell ref="K24:S24"/>
    <mergeCell ref="L26:Q26"/>
    <mergeCell ref="L27:Q27"/>
    <mergeCell ref="S22:S23"/>
  </mergeCells>
  <printOptions horizontalCentered="1" verticalCentered="1"/>
  <pageMargins left="0" right="0" top="0" bottom="0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0" sqref="B30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Loyola College Ice Hockey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Wm. Brzoska, V.P.</dc:creator>
  <cp:keywords/>
  <dc:description>PITAG password</dc:description>
  <cp:lastModifiedBy>PTS</cp:lastModifiedBy>
  <cp:lastPrinted>2023-01-02T15:57:45Z</cp:lastPrinted>
  <dcterms:created xsi:type="dcterms:W3CDTF">1998-12-20T07:14:29Z</dcterms:created>
  <dcterms:modified xsi:type="dcterms:W3CDTF">2023-01-02T16:23:20Z</dcterms:modified>
  <cp:category/>
  <cp:version/>
  <cp:contentType/>
  <cp:contentStatus/>
</cp:coreProperties>
</file>